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del to use for Variables" sheetId="1" r:id="rId3"/>
  </sheets>
  <definedNames/>
  <calcPr/>
</workbook>
</file>

<file path=xl/sharedStrings.xml><?xml version="1.0" encoding="utf-8"?>
<sst xmlns="http://schemas.openxmlformats.org/spreadsheetml/2006/main" count="35" uniqueCount="35">
  <si>
    <t>Site Visits (Inquires Per Day)</t>
  </si>
  <si>
    <t>Visits Per Month</t>
  </si>
  <si>
    <t>Conversion Rate</t>
  </si>
  <si>
    <t>Acquisitions Per Month</t>
  </si>
  <si>
    <t>Renewal %</t>
  </si>
  <si>
    <t>Orders</t>
  </si>
  <si>
    <t>Revenue</t>
  </si>
  <si>
    <t>Fulfillment</t>
  </si>
  <si>
    <t>Gross Margin</t>
  </si>
  <si>
    <t>Sale 1</t>
  </si>
  <si>
    <t>Sale 2</t>
  </si>
  <si>
    <t>Sale 3</t>
  </si>
  <si>
    <t>Sale 4</t>
  </si>
  <si>
    <t>Sale 5</t>
  </si>
  <si>
    <t>Sale 6</t>
  </si>
  <si>
    <t>Sale 7</t>
  </si>
  <si>
    <t>Sale 8</t>
  </si>
  <si>
    <t>Sale 9</t>
  </si>
  <si>
    <t>Sale 10</t>
  </si>
  <si>
    <t>Sale 11</t>
  </si>
  <si>
    <t>Sale 12</t>
  </si>
  <si>
    <t>Average Revenue Per Order</t>
  </si>
  <si>
    <t>Fulfillment Costs Per Order</t>
  </si>
  <si>
    <t>COGS Per Unit</t>
  </si>
  <si>
    <t>Credit Card Processing Fees</t>
  </si>
  <si>
    <t>Renewal Marketing Cost</t>
  </si>
  <si>
    <t>Shipping &amp; Handling Costs</t>
  </si>
  <si>
    <t>Cost of Goods Sold %</t>
  </si>
  <si>
    <t>Gross Margin %</t>
  </si>
  <si>
    <t>Customer Life Time Revenue</t>
  </si>
  <si>
    <t>Customer Life Time Value</t>
  </si>
  <si>
    <t>ROI</t>
  </si>
  <si>
    <t>Target Acquisition Cost</t>
  </si>
  <si>
    <t>Acceptable Cost Per Visit</t>
  </si>
  <si>
    <t>Acceptable Marketing Spending / Mo.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</si>
</sst>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_);_(* \(#,##0\);_(* &quot;-&quot;??_);_(@_)"/>
    <numFmt numFmtId="165" formatCode="&quot;$&quot;#,##0_);[Red]\(&quot;$&quot;#,##0\)"/>
    <numFmt numFmtId="166" formatCode="_(&quot;$&quot;* #,##0_);_(&quot;$&quot;* \(#,##0\);_(&quot;$&quot;* &quot;-&quot;??_);_(@_)"/>
    <numFmt numFmtId="167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</numFmts>
  <fonts count="3">
    <font>
      <sz val="12.0"/>
      <color rgb="FF000000"/>
      <name val="Calibri"/>
    </font>
    <font>
      <sz val="11.0"/>
      <color rgb="FF000000"/>
      <name val="Helvetica Neue"/>
    </font>
    <font>
      <b/>
      <sz val="11.0"/>
      <color rgb="FF000000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FBD4B4"/>
        <bgColor rgb="FFFBD4B4"/>
      </patternFill>
    </fill>
  </fills>
  <borders count="4">
    <border/>
    <border>
      <left/>
      <right/>
      <top/>
      <bottom/>
    </border>
    <border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1" fillId="2" fontId="1" numFmtId="0" xfId="0" applyBorder="1" applyFill="1" applyFont="1"/>
    <xf borderId="1" fillId="2" fontId="1" numFmtId="9" xfId="0" applyBorder="1" applyFont="1" applyNumberFormat="1"/>
    <xf borderId="0" fillId="0" fontId="1" numFmtId="164" xfId="0" applyFont="1" applyNumberFormat="1"/>
    <xf borderId="0" fillId="0" fontId="2" numFmtId="0" xfId="0" applyFont="1"/>
    <xf borderId="2" fillId="0" fontId="1" numFmtId="0" xfId="0" applyBorder="1" applyFont="1"/>
    <xf borderId="2" fillId="0" fontId="2" numFmtId="9" xfId="0" applyBorder="1" applyFont="1" applyNumberFormat="1"/>
    <xf borderId="2" fillId="0" fontId="2" numFmtId="0" xfId="0" applyAlignment="1" applyBorder="1" applyFont="1">
      <alignment horizontal="center"/>
    </xf>
    <xf borderId="2" fillId="0" fontId="2" numFmtId="165" xfId="0" applyBorder="1" applyFont="1" applyNumberFormat="1"/>
    <xf borderId="2" fillId="0" fontId="2" numFmtId="0" xfId="0" applyBorder="1" applyFont="1"/>
    <xf borderId="0" fillId="0" fontId="1" numFmtId="9" xfId="0" applyFont="1" applyNumberFormat="1"/>
    <xf borderId="0" fillId="0" fontId="1" numFmtId="165" xfId="0" applyFont="1" applyNumberFormat="1"/>
    <xf borderId="0" fillId="0" fontId="1" numFmtId="166" xfId="0" applyFont="1" applyNumberFormat="1"/>
    <xf borderId="1" fillId="2" fontId="1" numFmtId="9" xfId="0" applyAlignment="1" applyBorder="1" applyFont="1" applyNumberFormat="1">
      <alignment readingOrder="0"/>
    </xf>
    <xf borderId="0" fillId="0" fontId="1" numFmtId="167" xfId="0" applyFont="1" applyNumberFormat="1"/>
    <xf borderId="2" fillId="0" fontId="1" numFmtId="0" xfId="0" applyAlignment="1" applyBorder="1" applyFont="1">
      <alignment horizontal="left"/>
    </xf>
    <xf borderId="3" fillId="2" fontId="1" numFmtId="9" xfId="0" applyBorder="1" applyFont="1" applyNumberFormat="1"/>
    <xf borderId="2" fillId="0" fontId="1" numFmtId="164" xfId="0" applyBorder="1" applyFont="1" applyNumberFormat="1"/>
    <xf borderId="2" fillId="0" fontId="1" numFmtId="165" xfId="0" applyBorder="1" applyFont="1" applyNumberFormat="1"/>
    <xf borderId="2" fillId="0" fontId="1" numFmtId="166" xfId="0" applyBorder="1" applyFont="1" applyNumberFormat="1"/>
    <xf borderId="0" fillId="0" fontId="2" numFmtId="0" xfId="0" applyAlignment="1" applyFont="1">
      <alignment horizontal="left"/>
    </xf>
    <xf borderId="1" fillId="2" fontId="2" numFmtId="168" xfId="0" applyBorder="1" applyFont="1" applyNumberFormat="1"/>
    <xf borderId="0" fillId="0" fontId="1" numFmtId="0" xfId="0" applyAlignment="1" applyFont="1">
      <alignment readingOrder="0"/>
    </xf>
    <xf borderId="1" fillId="2" fontId="1" numFmtId="168" xfId="0" applyBorder="1" applyFont="1" applyNumberFormat="1"/>
    <xf borderId="3" fillId="2" fontId="1" numFmtId="168" xfId="0" applyBorder="1" applyFont="1" applyNumberFormat="1"/>
    <xf borderId="0" fillId="0" fontId="2" numFmtId="168" xfId="0" applyFont="1" applyNumberFormat="1"/>
    <xf borderId="0" fillId="0" fontId="2" numFmtId="0" xfId="0" applyAlignment="1" applyFont="1">
      <alignment horizontal="left" readingOrder="0"/>
    </xf>
    <xf borderId="0" fillId="0" fontId="1" numFmtId="10" xfId="0" applyFont="1" applyNumberFormat="1"/>
    <xf borderId="0" fillId="0" fontId="1" numFmtId="168" xfId="0" applyFont="1" applyNumberFormat="1"/>
    <xf borderId="0" fillId="0" fontId="1" numFmtId="167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169" xfId="0" applyFont="1" applyNumberFormat="1"/>
    <xf borderId="1" fillId="2" fontId="1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1.22" defaultRowHeight="15.0"/>
  <cols>
    <col customWidth="1" min="1" max="1" width="45.0"/>
    <col customWidth="1" min="2" max="2" width="14.33"/>
    <col customWidth="1" min="3" max="4" width="10.78"/>
    <col customWidth="1" min="5" max="5" width="12.33"/>
    <col customWidth="1" min="6" max="6" width="13.0"/>
    <col customWidth="1" min="7" max="8" width="10.78"/>
    <col customWidth="1" min="9" max="9" width="17.33"/>
    <col customWidth="1" min="10" max="26" width="10.5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" t="s">
        <v>0</v>
      </c>
      <c r="B2" s="3">
        <v>50.0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2" t="s">
        <v>1</v>
      </c>
      <c r="B3" s="1">
        <f>B2*30</f>
        <v>1500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2" t="s">
        <v>2</v>
      </c>
      <c r="B4" s="4">
        <v>0.05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2" t="s">
        <v>3</v>
      </c>
      <c r="B5" s="5">
        <f>ROUND(B4*B3,0)</f>
        <v>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6"/>
      <c r="B6" s="1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6"/>
      <c r="B7" s="1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7"/>
      <c r="B8" s="8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2" t="s">
        <v>9</v>
      </c>
      <c r="B9" s="12"/>
      <c r="C9" s="5">
        <f>B5</f>
        <v>75</v>
      </c>
      <c r="D9" s="13">
        <f t="shared" ref="D9:D20" si="1">C9*B$23</f>
        <v>3375</v>
      </c>
      <c r="E9" s="14">
        <f t="shared" ref="E9:E20" si="2">C9*B$30</f>
        <v>-1145.625</v>
      </c>
      <c r="F9" s="13">
        <f t="shared" ref="F9:F20" si="3">D9+E9</f>
        <v>2229.375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2" t="s">
        <v>10</v>
      </c>
      <c r="B10" s="4">
        <v>0.6</v>
      </c>
      <c r="C10" s="5">
        <f t="shared" ref="C10:C20" si="4">ROUND(B10*C9,0)</f>
        <v>45</v>
      </c>
      <c r="D10" s="13">
        <f t="shared" si="1"/>
        <v>2025</v>
      </c>
      <c r="E10" s="14">
        <f t="shared" si="2"/>
        <v>-687.375</v>
      </c>
      <c r="F10" s="13">
        <f t="shared" si="3"/>
        <v>1337.625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2" t="s">
        <v>11</v>
      </c>
      <c r="B11" s="15">
        <v>0.6</v>
      </c>
      <c r="C11" s="5">
        <f t="shared" si="4"/>
        <v>27</v>
      </c>
      <c r="D11" s="13">
        <f t="shared" si="1"/>
        <v>1215</v>
      </c>
      <c r="E11" s="14">
        <f t="shared" si="2"/>
        <v>-412.425</v>
      </c>
      <c r="F11" s="13">
        <f t="shared" si="3"/>
        <v>802.575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2" t="s">
        <v>12</v>
      </c>
      <c r="B12" s="15">
        <v>0.7</v>
      </c>
      <c r="C12" s="5">
        <f t="shared" si="4"/>
        <v>19</v>
      </c>
      <c r="D12" s="13">
        <f t="shared" si="1"/>
        <v>855</v>
      </c>
      <c r="E12" s="14">
        <f t="shared" si="2"/>
        <v>-290.225</v>
      </c>
      <c r="F12" s="13">
        <f t="shared" si="3"/>
        <v>564.775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" t="s">
        <v>13</v>
      </c>
      <c r="B13" s="15">
        <v>0.7</v>
      </c>
      <c r="C13" s="5">
        <f t="shared" si="4"/>
        <v>13</v>
      </c>
      <c r="D13" s="13">
        <f t="shared" si="1"/>
        <v>585</v>
      </c>
      <c r="E13" s="14">
        <f t="shared" si="2"/>
        <v>-198.575</v>
      </c>
      <c r="F13" s="13">
        <f t="shared" si="3"/>
        <v>386.425</v>
      </c>
      <c r="G13" s="13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" t="s">
        <v>14</v>
      </c>
      <c r="B14" s="15">
        <v>0.7</v>
      </c>
      <c r="C14" s="5">
        <f t="shared" si="4"/>
        <v>9</v>
      </c>
      <c r="D14" s="13">
        <f t="shared" si="1"/>
        <v>405</v>
      </c>
      <c r="E14" s="14">
        <f t="shared" si="2"/>
        <v>-137.475</v>
      </c>
      <c r="F14" s="13">
        <f t="shared" si="3"/>
        <v>267.525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" t="s">
        <v>15</v>
      </c>
      <c r="B15" s="15">
        <v>0.7</v>
      </c>
      <c r="C15" s="5">
        <f t="shared" si="4"/>
        <v>6</v>
      </c>
      <c r="D15" s="13">
        <f t="shared" si="1"/>
        <v>270</v>
      </c>
      <c r="E15" s="14">
        <f t="shared" si="2"/>
        <v>-91.65</v>
      </c>
      <c r="F15" s="13">
        <f t="shared" si="3"/>
        <v>178.35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" t="s">
        <v>16</v>
      </c>
      <c r="B16" s="15">
        <v>0.75</v>
      </c>
      <c r="C16" s="5">
        <f t="shared" si="4"/>
        <v>5</v>
      </c>
      <c r="D16" s="13">
        <f t="shared" si="1"/>
        <v>225</v>
      </c>
      <c r="E16" s="14">
        <f t="shared" si="2"/>
        <v>-76.375</v>
      </c>
      <c r="F16" s="13">
        <f t="shared" si="3"/>
        <v>148.625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" t="s">
        <v>17</v>
      </c>
      <c r="B17" s="15">
        <v>0.8</v>
      </c>
      <c r="C17" s="5">
        <f t="shared" si="4"/>
        <v>4</v>
      </c>
      <c r="D17" s="13">
        <f t="shared" si="1"/>
        <v>180</v>
      </c>
      <c r="E17" s="14">
        <f t="shared" si="2"/>
        <v>-61.1</v>
      </c>
      <c r="F17" s="13">
        <f t="shared" si="3"/>
        <v>118.9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" t="s">
        <v>18</v>
      </c>
      <c r="B18" s="15">
        <v>0.8</v>
      </c>
      <c r="C18" s="5">
        <f t="shared" si="4"/>
        <v>3</v>
      </c>
      <c r="D18" s="13">
        <f t="shared" si="1"/>
        <v>135</v>
      </c>
      <c r="E18" s="14">
        <f t="shared" si="2"/>
        <v>-45.825</v>
      </c>
      <c r="F18" s="13">
        <f t="shared" si="3"/>
        <v>89.175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" t="s">
        <v>19</v>
      </c>
      <c r="B19" s="4">
        <v>0.8</v>
      </c>
      <c r="C19" s="5">
        <f t="shared" si="4"/>
        <v>2</v>
      </c>
      <c r="D19" s="13">
        <f t="shared" si="1"/>
        <v>90</v>
      </c>
      <c r="E19" s="14">
        <f t="shared" si="2"/>
        <v>-30.55</v>
      </c>
      <c r="F19" s="13">
        <f t="shared" si="3"/>
        <v>59.45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7" t="s">
        <v>20</v>
      </c>
      <c r="B20" s="18">
        <v>0.8</v>
      </c>
      <c r="C20" s="19">
        <f t="shared" si="4"/>
        <v>2</v>
      </c>
      <c r="D20" s="20">
        <f t="shared" si="1"/>
        <v>90</v>
      </c>
      <c r="E20" s="21">
        <f t="shared" si="2"/>
        <v>-30.55</v>
      </c>
      <c r="F20" s="20">
        <f t="shared" si="3"/>
        <v>59.45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2"/>
      <c r="C21" s="16"/>
      <c r="D21" s="14">
        <f t="shared" ref="D21:F21" si="5">SUM(D9:D20)</f>
        <v>9450</v>
      </c>
      <c r="E21" s="14">
        <f t="shared" si="5"/>
        <v>-3207.75</v>
      </c>
      <c r="F21" s="14">
        <f t="shared" si="5"/>
        <v>6242.25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2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2" t="s">
        <v>21</v>
      </c>
      <c r="B23" s="23">
        <v>45.0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"/>
      <c r="B24" s="1"/>
      <c r="C24" s="1"/>
      <c r="D24" s="1"/>
      <c r="E24" s="1"/>
      <c r="F24" s="1"/>
      <c r="G24" s="1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2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" t="s">
        <v>23</v>
      </c>
      <c r="B26" s="25">
        <f>-B23*0.2</f>
        <v>-9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" t="s">
        <v>24</v>
      </c>
      <c r="B27" s="25">
        <f>-B23*0.035</f>
        <v>-1.575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" t="s">
        <v>25</v>
      </c>
      <c r="B28" s="25">
        <v>-0.75</v>
      </c>
      <c r="C28" s="1"/>
      <c r="D28" s="1"/>
      <c r="E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7" t="s">
        <v>26</v>
      </c>
      <c r="B29" s="26">
        <v>-3.95</v>
      </c>
      <c r="C29" s="1"/>
      <c r="D29" s="1"/>
      <c r="E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"/>
      <c r="B30" s="27">
        <f>SUM(B26:B29)</f>
        <v>-15.275</v>
      </c>
      <c r="C30" s="12"/>
      <c r="D30" s="1"/>
      <c r="E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C31" s="12"/>
      <c r="D31" s="1"/>
      <c r="E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8" t="s">
        <v>27</v>
      </c>
      <c r="B32" s="29">
        <f>-B30/B23</f>
        <v>0.3394444444</v>
      </c>
      <c r="C32" s="12"/>
      <c r="D32" s="1"/>
      <c r="E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8" t="s">
        <v>28</v>
      </c>
      <c r="B33" s="29">
        <f>(B23+B30)/B23</f>
        <v>0.6605555556</v>
      </c>
      <c r="C33" s="16"/>
      <c r="D33" s="1"/>
      <c r="E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2" t="s">
        <v>29</v>
      </c>
      <c r="B34" s="30">
        <f>D21/B5</f>
        <v>126</v>
      </c>
      <c r="C34" s="16"/>
      <c r="D34" s="1"/>
      <c r="E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2" t="s">
        <v>30</v>
      </c>
      <c r="B35" s="30">
        <f>(B34*B33)-B38</f>
        <v>53.505</v>
      </c>
      <c r="C35" s="16"/>
      <c r="D35" s="1"/>
      <c r="E35" s="3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2" t="s">
        <v>31</v>
      </c>
      <c r="B36" s="12">
        <f>B35/((B34*B32)+B38)</f>
        <v>0.7380509001</v>
      </c>
      <c r="C36" s="16"/>
      <c r="D36" s="1"/>
      <c r="E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2"/>
      <c r="B37" s="12"/>
      <c r="C37" s="30"/>
      <c r="D37" s="13"/>
      <c r="E37" s="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2" t="s">
        <v>32</v>
      </c>
      <c r="B38" s="30">
        <f>F9/B5</f>
        <v>29.725</v>
      </c>
      <c r="C38" s="16"/>
      <c r="D38" s="1"/>
      <c r="E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2" t="s">
        <v>33</v>
      </c>
      <c r="B39" s="33">
        <f>(B38*B5)/B3</f>
        <v>1.48625</v>
      </c>
      <c r="C39" s="16"/>
      <c r="D39" s="1"/>
      <c r="E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2" t="s">
        <v>34</v>
      </c>
      <c r="B40" s="34">
        <f>F9</f>
        <v>2229.375</v>
      </c>
      <c r="C40" s="1"/>
      <c r="D40" s="1"/>
      <c r="E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drawing r:id="rId1"/>
</worksheet>
</file>