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1"/>
  <workbookPr showInkAnnotation="0" autoCompressPictures="0"/>
  <bookViews>
    <workbookView xWindow="29560" yWindow="1380" windowWidth="15720" windowHeight="26360" tabRatio="500"/>
  </bookViews>
  <sheets>
    <sheet name="Model to use for Variables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  <c r="B5" i="1"/>
  <c r="C9" i="1"/>
  <c r="C10" i="1"/>
  <c r="C11" i="1"/>
  <c r="C12" i="1"/>
  <c r="C13" i="1"/>
  <c r="C14" i="1"/>
  <c r="C15" i="1"/>
  <c r="C16" i="1"/>
  <c r="C17" i="1"/>
  <c r="C18" i="1"/>
  <c r="C19" i="1"/>
  <c r="C20" i="1"/>
  <c r="D20" i="1"/>
  <c r="D9" i="1"/>
  <c r="B26" i="1"/>
  <c r="B27" i="1"/>
  <c r="B30" i="1"/>
  <c r="E9" i="1"/>
  <c r="F9" i="1"/>
  <c r="B39" i="1"/>
  <c r="B37" i="1"/>
  <c r="B38" i="1"/>
  <c r="D10" i="1"/>
  <c r="E10" i="1"/>
  <c r="F10" i="1"/>
  <c r="D11" i="1"/>
  <c r="E11" i="1"/>
  <c r="F11" i="1"/>
  <c r="D12" i="1"/>
  <c r="E12" i="1"/>
  <c r="F12" i="1"/>
  <c r="D13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D18" i="1"/>
  <c r="E18" i="1"/>
  <c r="F18" i="1"/>
  <c r="D19" i="1"/>
  <c r="E19" i="1"/>
  <c r="F19" i="1"/>
  <c r="E20" i="1"/>
  <c r="F20" i="1"/>
  <c r="F21" i="1"/>
  <c r="E21" i="1"/>
  <c r="B35" i="1"/>
  <c r="B34" i="1"/>
  <c r="D21" i="1"/>
  <c r="B33" i="1"/>
  <c r="B9" i="1"/>
</calcChain>
</file>

<file path=xl/sharedStrings.xml><?xml version="1.0" encoding="utf-8"?>
<sst xmlns="http://schemas.openxmlformats.org/spreadsheetml/2006/main" count="33" uniqueCount="33">
  <si>
    <t>Conversion Rate</t>
  </si>
  <si>
    <t>COGS Per Unit</t>
  </si>
  <si>
    <t>Visits Per Month</t>
  </si>
  <si>
    <t>Customer Life Time Value</t>
  </si>
  <si>
    <t>Revenue</t>
  </si>
  <si>
    <t>Orders</t>
  </si>
  <si>
    <t>Gross Margin</t>
  </si>
  <si>
    <t>Renewal %</t>
  </si>
  <si>
    <t>ROI</t>
  </si>
  <si>
    <t>Target Acquisition Cost</t>
  </si>
  <si>
    <t>Customer Life Time Revenue</t>
  </si>
  <si>
    <t>Acceptable Cost Per Visit</t>
  </si>
  <si>
    <t>Sale 1</t>
  </si>
  <si>
    <t>Sale 2</t>
  </si>
  <si>
    <t>Sale 3</t>
  </si>
  <si>
    <t>Sale 4</t>
  </si>
  <si>
    <t>Sale 5</t>
  </si>
  <si>
    <t>Sale 6</t>
  </si>
  <si>
    <t>Sale 7</t>
  </si>
  <si>
    <t>Sale 8</t>
  </si>
  <si>
    <t>Sale 9</t>
  </si>
  <si>
    <t>Sale 10</t>
  </si>
  <si>
    <t>Sale 11</t>
  </si>
  <si>
    <t>Sale 12</t>
  </si>
  <si>
    <t>Site Visits (Inquires Per Day)</t>
  </si>
  <si>
    <t>Acquisitions Per Month</t>
  </si>
  <si>
    <t>Renewal Marketing Cost</t>
  </si>
  <si>
    <t>Shipping &amp; Handling Costs</t>
  </si>
  <si>
    <t>Credit Card Processing Fees</t>
  </si>
  <si>
    <t>Average Revenue Per Order</t>
  </si>
  <si>
    <t>Fulfillment Costs Per Order</t>
  </si>
  <si>
    <t>Fulfillment</t>
  </si>
  <si>
    <t>Acceptable Marketing Spending / 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</si>
</sst>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Helvetica Neue"/>
    </font>
    <font>
      <b/>
      <sz val="11"/>
      <color theme="1"/>
      <name val="Helvetica Neue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6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4" fillId="2" borderId="0" xfId="0" applyFont="1" applyFill="1"/>
    <xf numFmtId="9" fontId="4" fillId="2" borderId="0" xfId="3" applyFont="1" applyFill="1"/>
    <xf numFmtId="165" fontId="4" fillId="0" borderId="0" xfId="1" applyNumberFormat="1" applyFont="1"/>
    <xf numFmtId="0" fontId="5" fillId="0" borderId="0" xfId="0" applyFont="1"/>
    <xf numFmtId="164" fontId="4" fillId="2" borderId="0" xfId="2" applyNumberFormat="1" applyFont="1" applyFill="1"/>
    <xf numFmtId="9" fontId="5" fillId="0" borderId="1" xfId="3" applyFont="1" applyBorder="1"/>
    <xf numFmtId="0" fontId="5" fillId="0" borderId="1" xfId="0" applyFont="1" applyBorder="1" applyAlignment="1">
      <alignment horizontal="center"/>
    </xf>
    <xf numFmtId="6" fontId="5" fillId="0" borderId="1" xfId="0" applyNumberFormat="1" applyFont="1" applyBorder="1"/>
    <xf numFmtId="0" fontId="4" fillId="0" borderId="0" xfId="0" applyFont="1" applyAlignment="1">
      <alignment horizontal="left" indent="1"/>
    </xf>
    <xf numFmtId="9" fontId="4" fillId="0" borderId="0" xfId="3" applyFont="1"/>
    <xf numFmtId="165" fontId="4" fillId="0" borderId="0" xfId="0" applyNumberFormat="1" applyFont="1"/>
    <xf numFmtId="6" fontId="4" fillId="0" borderId="0" xfId="0" applyNumberFormat="1" applyFont="1"/>
    <xf numFmtId="164" fontId="4" fillId="0" borderId="0" xfId="2" applyNumberFormat="1" applyFont="1"/>
    <xf numFmtId="165" fontId="4" fillId="0" borderId="1" xfId="1" applyNumberFormat="1" applyFont="1" applyBorder="1"/>
    <xf numFmtId="6" fontId="4" fillId="0" borderId="1" xfId="0" applyNumberFormat="1" applyFont="1" applyBorder="1"/>
    <xf numFmtId="164" fontId="4" fillId="0" borderId="1" xfId="2" applyNumberFormat="1" applyFont="1" applyBorder="1"/>
    <xf numFmtId="8" fontId="4" fillId="0" borderId="0" xfId="0" applyNumberFormat="1" applyFont="1"/>
    <xf numFmtId="164" fontId="4" fillId="0" borderId="0" xfId="0" applyNumberFormat="1" applyFont="1"/>
    <xf numFmtId="44" fontId="4" fillId="0" borderId="0" xfId="2" applyFont="1"/>
    <xf numFmtId="44" fontId="4" fillId="0" borderId="0" xfId="0" applyNumberFormat="1" applyFont="1"/>
    <xf numFmtId="43" fontId="4" fillId="0" borderId="0" xfId="0" applyNumberFormat="1" applyFont="1"/>
    <xf numFmtId="0" fontId="4" fillId="0" borderId="1" xfId="0" applyFont="1" applyBorder="1" applyAlignment="1">
      <alignment horizontal="left" indent="1"/>
    </xf>
    <xf numFmtId="0" fontId="4" fillId="0" borderId="1" xfId="0" applyFont="1" applyBorder="1"/>
    <xf numFmtId="0" fontId="4" fillId="0" borderId="0" xfId="0" applyFont="1" applyAlignment="1">
      <alignment horizontal="left" indent="2"/>
    </xf>
    <xf numFmtId="9" fontId="4" fillId="2" borderId="1" xfId="3" applyFont="1" applyFill="1" applyBorder="1"/>
    <xf numFmtId="44" fontId="4" fillId="2" borderId="0" xfId="2" applyFont="1" applyFill="1"/>
    <xf numFmtId="44" fontId="4" fillId="2" borderId="1" xfId="2" applyFont="1" applyFill="1" applyBorder="1"/>
    <xf numFmtId="44" fontId="5" fillId="0" borderId="0" xfId="0" applyNumberFormat="1" applyFont="1"/>
    <xf numFmtId="0" fontId="5" fillId="0" borderId="1" xfId="0" applyFont="1" applyBorder="1"/>
    <xf numFmtId="44" fontId="5" fillId="2" borderId="0" xfId="2" applyFont="1" applyFill="1"/>
    <xf numFmtId="0" fontId="5" fillId="0" borderId="0" xfId="0" applyFont="1" applyAlignment="1">
      <alignment horizontal="left" indent="1"/>
    </xf>
    <xf numFmtId="0" fontId="4" fillId="0" borderId="1" xfId="0" applyFont="1" applyBorder="1" applyAlignment="1">
      <alignment horizontal="left" indent="2"/>
    </xf>
  </cellXfs>
  <cellStyles count="264">
    <cellStyle name="Comma" xfId="1" builtinId="3"/>
    <cellStyle name="Currency" xfId="2" builtinId="4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Normal" xfId="0" builtinId="0"/>
    <cellStyle name="Percent" xfId="3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showGridLines="0" tabSelected="1" zoomScale="150" zoomScaleNormal="150" zoomScalePageLayoutView="150" workbookViewId="0">
      <selection activeCell="A41" sqref="A41:XFD45"/>
    </sheetView>
  </sheetViews>
  <sheetFormatPr baseColWidth="10" defaultRowHeight="13" x14ac:dyDescent="0"/>
  <cols>
    <col min="1" max="1" width="45" style="1" customWidth="1"/>
    <col min="2" max="2" width="14.33203125" style="1" customWidth="1"/>
    <col min="3" max="4" width="10.83203125" style="1"/>
    <col min="5" max="5" width="12.33203125" style="1" bestFit="1" customWidth="1"/>
    <col min="6" max="6" width="13" style="1" bestFit="1" customWidth="1"/>
    <col min="7" max="16384" width="10.83203125" style="1"/>
  </cols>
  <sheetData>
    <row r="2" spans="1:8">
      <c r="A2" s="10" t="s">
        <v>24</v>
      </c>
      <c r="B2" s="2">
        <v>50</v>
      </c>
    </row>
    <row r="3" spans="1:8">
      <c r="A3" s="10" t="s">
        <v>2</v>
      </c>
      <c r="B3" s="1">
        <f>B2*30</f>
        <v>1500</v>
      </c>
    </row>
    <row r="4" spans="1:8">
      <c r="A4" s="10" t="s">
        <v>0</v>
      </c>
      <c r="B4" s="3">
        <v>0.05</v>
      </c>
    </row>
    <row r="5" spans="1:8">
      <c r="A5" s="10" t="s">
        <v>25</v>
      </c>
      <c r="B5" s="4">
        <f>ROUND(B4*B3,0)</f>
        <v>75</v>
      </c>
    </row>
    <row r="6" spans="1:8" ht="14">
      <c r="A6" s="5"/>
      <c r="C6" s="5"/>
    </row>
    <row r="7" spans="1:8" ht="14">
      <c r="A7" s="5"/>
      <c r="C7" s="5"/>
    </row>
    <row r="8" spans="1:8" ht="14">
      <c r="A8" s="24"/>
      <c r="B8" s="7" t="s">
        <v>7</v>
      </c>
      <c r="C8" s="8" t="s">
        <v>5</v>
      </c>
      <c r="D8" s="9" t="s">
        <v>4</v>
      </c>
      <c r="E8" s="8" t="s">
        <v>31</v>
      </c>
      <c r="F8" s="30" t="s">
        <v>6</v>
      </c>
    </row>
    <row r="9" spans="1:8">
      <c r="A9" s="10" t="s">
        <v>12</v>
      </c>
      <c r="B9" s="11">
        <f>B4</f>
        <v>0.05</v>
      </c>
      <c r="C9" s="12">
        <f>B5</f>
        <v>75</v>
      </c>
      <c r="D9" s="13">
        <f t="shared" ref="D9:D18" si="0">C9*B$23</f>
        <v>3375</v>
      </c>
      <c r="E9" s="14">
        <f t="shared" ref="E9:E18" si="1">C9*B$30</f>
        <v>-1145.625</v>
      </c>
      <c r="F9" s="13">
        <f>D9+E9</f>
        <v>2229.375</v>
      </c>
    </row>
    <row r="10" spans="1:8">
      <c r="A10" s="10" t="s">
        <v>13</v>
      </c>
      <c r="B10" s="3">
        <v>0.6</v>
      </c>
      <c r="C10" s="4">
        <f>ROUND(B10*C9,0)</f>
        <v>45</v>
      </c>
      <c r="D10" s="13">
        <f t="shared" si="0"/>
        <v>2025</v>
      </c>
      <c r="E10" s="14">
        <f t="shared" si="1"/>
        <v>-687.37499999999989</v>
      </c>
      <c r="F10" s="13">
        <f t="shared" ref="F10:F20" si="2">D10+E10</f>
        <v>1337.625</v>
      </c>
    </row>
    <row r="11" spans="1:8">
      <c r="A11" s="10" t="s">
        <v>14</v>
      </c>
      <c r="B11" s="3">
        <v>0.6</v>
      </c>
      <c r="C11" s="4">
        <f>ROUND(B11*C10,0)</f>
        <v>27</v>
      </c>
      <c r="D11" s="13">
        <f t="shared" si="0"/>
        <v>1215</v>
      </c>
      <c r="E11" s="14">
        <f t="shared" si="1"/>
        <v>-412.42499999999995</v>
      </c>
      <c r="F11" s="13">
        <f t="shared" si="2"/>
        <v>802.57500000000005</v>
      </c>
    </row>
    <row r="12" spans="1:8">
      <c r="A12" s="10" t="s">
        <v>15</v>
      </c>
      <c r="B12" s="3">
        <v>0.65</v>
      </c>
      <c r="C12" s="4">
        <f t="shared" ref="C12:C20" si="3">ROUND(B12*C11,0)</f>
        <v>18</v>
      </c>
      <c r="D12" s="13">
        <f t="shared" si="0"/>
        <v>810</v>
      </c>
      <c r="E12" s="14">
        <f t="shared" si="1"/>
        <v>-274.95</v>
      </c>
      <c r="F12" s="13">
        <f t="shared" si="2"/>
        <v>535.04999999999995</v>
      </c>
    </row>
    <row r="13" spans="1:8">
      <c r="A13" s="10" t="s">
        <v>16</v>
      </c>
      <c r="B13" s="3">
        <v>0.65</v>
      </c>
      <c r="C13" s="4">
        <f t="shared" si="3"/>
        <v>12</v>
      </c>
      <c r="D13" s="13">
        <f t="shared" si="0"/>
        <v>540</v>
      </c>
      <c r="E13" s="14">
        <f t="shared" si="1"/>
        <v>-183.29999999999998</v>
      </c>
      <c r="F13" s="13">
        <f t="shared" si="2"/>
        <v>356.70000000000005</v>
      </c>
      <c r="G13" s="13"/>
      <c r="H13" s="18"/>
    </row>
    <row r="14" spans="1:8">
      <c r="A14" s="10" t="s">
        <v>17</v>
      </c>
      <c r="B14" s="3">
        <v>0.7</v>
      </c>
      <c r="C14" s="4">
        <f t="shared" si="3"/>
        <v>8</v>
      </c>
      <c r="D14" s="13">
        <f t="shared" si="0"/>
        <v>360</v>
      </c>
      <c r="E14" s="14">
        <f t="shared" si="1"/>
        <v>-122.19999999999999</v>
      </c>
      <c r="F14" s="13">
        <f t="shared" si="2"/>
        <v>237.8</v>
      </c>
    </row>
    <row r="15" spans="1:8">
      <c r="A15" s="10" t="s">
        <v>18</v>
      </c>
      <c r="B15" s="3">
        <v>0.75</v>
      </c>
      <c r="C15" s="4">
        <f t="shared" si="3"/>
        <v>6</v>
      </c>
      <c r="D15" s="13">
        <f t="shared" si="0"/>
        <v>270</v>
      </c>
      <c r="E15" s="14">
        <f t="shared" si="1"/>
        <v>-91.649999999999991</v>
      </c>
      <c r="F15" s="13">
        <f t="shared" si="2"/>
        <v>178.35000000000002</v>
      </c>
    </row>
    <row r="16" spans="1:8">
      <c r="A16" s="10" t="s">
        <v>19</v>
      </c>
      <c r="B16" s="3">
        <v>0.8</v>
      </c>
      <c r="C16" s="4">
        <f t="shared" si="3"/>
        <v>5</v>
      </c>
      <c r="D16" s="13">
        <f t="shared" si="0"/>
        <v>225</v>
      </c>
      <c r="E16" s="14">
        <f t="shared" si="1"/>
        <v>-76.375</v>
      </c>
      <c r="F16" s="13">
        <f t="shared" si="2"/>
        <v>148.625</v>
      </c>
    </row>
    <row r="17" spans="1:6">
      <c r="A17" s="10" t="s">
        <v>20</v>
      </c>
      <c r="B17" s="3">
        <v>0.8</v>
      </c>
      <c r="C17" s="4">
        <f t="shared" si="3"/>
        <v>4</v>
      </c>
      <c r="D17" s="13">
        <f t="shared" si="0"/>
        <v>180</v>
      </c>
      <c r="E17" s="14">
        <f t="shared" si="1"/>
        <v>-61.099999999999994</v>
      </c>
      <c r="F17" s="13">
        <f t="shared" si="2"/>
        <v>118.9</v>
      </c>
    </row>
    <row r="18" spans="1:6">
      <c r="A18" s="10" t="s">
        <v>21</v>
      </c>
      <c r="B18" s="3">
        <v>0.8</v>
      </c>
      <c r="C18" s="4">
        <f t="shared" si="3"/>
        <v>3</v>
      </c>
      <c r="D18" s="13">
        <f t="shared" si="0"/>
        <v>135</v>
      </c>
      <c r="E18" s="14">
        <f t="shared" si="1"/>
        <v>-45.824999999999996</v>
      </c>
      <c r="F18" s="13">
        <f t="shared" si="2"/>
        <v>89.175000000000011</v>
      </c>
    </row>
    <row r="19" spans="1:6">
      <c r="A19" s="10" t="s">
        <v>22</v>
      </c>
      <c r="B19" s="3">
        <v>0.8</v>
      </c>
      <c r="C19" s="4">
        <f t="shared" si="3"/>
        <v>2</v>
      </c>
      <c r="D19" s="13">
        <f t="shared" ref="D19:D20" si="4">C19*B$23</f>
        <v>90</v>
      </c>
      <c r="E19" s="14">
        <f t="shared" ref="E19:E20" si="5">C19*B$30</f>
        <v>-30.549999999999997</v>
      </c>
      <c r="F19" s="13">
        <f t="shared" si="2"/>
        <v>59.45</v>
      </c>
    </row>
    <row r="20" spans="1:6">
      <c r="A20" s="23" t="s">
        <v>23</v>
      </c>
      <c r="B20" s="26">
        <v>0.8</v>
      </c>
      <c r="C20" s="15">
        <f t="shared" si="3"/>
        <v>2</v>
      </c>
      <c r="D20" s="16">
        <f t="shared" si="4"/>
        <v>90</v>
      </c>
      <c r="E20" s="17">
        <f t="shared" si="5"/>
        <v>-30.549999999999997</v>
      </c>
      <c r="F20" s="16">
        <f t="shared" si="2"/>
        <v>59.45</v>
      </c>
    </row>
    <row r="21" spans="1:6">
      <c r="B21" s="11"/>
      <c r="C21" s="18"/>
      <c r="D21" s="19">
        <f>SUM(D9:D20)</f>
        <v>9315</v>
      </c>
      <c r="E21" s="19">
        <f>SUM(E9:E20)</f>
        <v>-3161.9250000000002</v>
      </c>
      <c r="F21" s="19">
        <f>SUM(F9:F20)</f>
        <v>6153.0749999999998</v>
      </c>
    </row>
    <row r="22" spans="1:6">
      <c r="B22" s="11"/>
      <c r="C22" s="18"/>
    </row>
    <row r="23" spans="1:6" ht="14">
      <c r="A23" s="32" t="s">
        <v>29</v>
      </c>
      <c r="B23" s="31">
        <v>45</v>
      </c>
    </row>
    <row r="24" spans="1:6">
      <c r="A24" s="25"/>
    </row>
    <row r="25" spans="1:6" ht="14">
      <c r="A25" s="32" t="s">
        <v>30</v>
      </c>
    </row>
    <row r="26" spans="1:6">
      <c r="A26" s="25" t="s">
        <v>1</v>
      </c>
      <c r="B26" s="27">
        <f>-B23*0.2</f>
        <v>-9</v>
      </c>
    </row>
    <row r="27" spans="1:6">
      <c r="A27" s="25" t="s">
        <v>28</v>
      </c>
      <c r="B27" s="27">
        <f>-B23*0.035</f>
        <v>-1.5750000000000002</v>
      </c>
    </row>
    <row r="28" spans="1:6">
      <c r="A28" s="25" t="s">
        <v>26</v>
      </c>
      <c r="B28" s="27">
        <v>-0.75</v>
      </c>
    </row>
    <row r="29" spans="1:6">
      <c r="A29" s="33" t="s">
        <v>27</v>
      </c>
      <c r="B29" s="28">
        <v>-3.95</v>
      </c>
    </row>
    <row r="30" spans="1:6" ht="14">
      <c r="A30" s="10"/>
      <c r="B30" s="29">
        <f>SUM(B26:B29)</f>
        <v>-15.274999999999999</v>
      </c>
      <c r="C30" s="11"/>
    </row>
    <row r="31" spans="1:6">
      <c r="A31" s="10"/>
      <c r="B31" s="18"/>
      <c r="C31" s="11"/>
    </row>
    <row r="32" spans="1:6">
      <c r="A32" s="10"/>
      <c r="B32" s="18"/>
      <c r="C32" s="11"/>
    </row>
    <row r="33" spans="1:6" ht="14">
      <c r="A33" s="32" t="s">
        <v>10</v>
      </c>
      <c r="B33" s="20">
        <f>D21/B5</f>
        <v>124.2</v>
      </c>
      <c r="C33" s="18"/>
      <c r="E33" s="13"/>
      <c r="F33" s="18"/>
    </row>
    <row r="34" spans="1:6" ht="14">
      <c r="A34" s="32" t="s">
        <v>3</v>
      </c>
      <c r="B34" s="20">
        <f>(F21-B39)/B5</f>
        <v>111.76600000000001</v>
      </c>
      <c r="C34" s="18"/>
    </row>
    <row r="35" spans="1:6" ht="14">
      <c r="A35" s="32" t="s">
        <v>8</v>
      </c>
      <c r="B35" s="11">
        <f>F21/(-E21-B39)</f>
        <v>1.1412970897557175</v>
      </c>
      <c r="C35" s="18"/>
      <c r="E35" s="18"/>
    </row>
    <row r="36" spans="1:6" ht="14">
      <c r="A36" s="32"/>
      <c r="B36" s="11"/>
      <c r="C36" s="18"/>
      <c r="E36" s="19"/>
    </row>
    <row r="37" spans="1:6" ht="14">
      <c r="A37" s="32" t="s">
        <v>9</v>
      </c>
      <c r="B37" s="21">
        <f>F9/B5</f>
        <v>29.725000000000001</v>
      </c>
      <c r="C37" s="21"/>
      <c r="D37" s="13"/>
      <c r="E37" s="19"/>
      <c r="F37" s="18"/>
    </row>
    <row r="38" spans="1:6" ht="14">
      <c r="A38" s="32" t="s">
        <v>11</v>
      </c>
      <c r="B38" s="22">
        <f>(B37*B5)/B3</f>
        <v>1.4862500000000001</v>
      </c>
      <c r="C38" s="18"/>
    </row>
    <row r="39" spans="1:6" ht="14">
      <c r="A39" s="32" t="s">
        <v>32</v>
      </c>
      <c r="B39" s="6">
        <f>-F9</f>
        <v>-2229.375</v>
      </c>
      <c r="C39" s="18"/>
    </row>
    <row r="40" spans="1:6">
      <c r="A40" s="10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 to use for Variables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BROWN</dc:creator>
  <cp:lastModifiedBy>KELLY BROWN</cp:lastModifiedBy>
  <dcterms:created xsi:type="dcterms:W3CDTF">2012-10-30T01:22:11Z</dcterms:created>
  <dcterms:modified xsi:type="dcterms:W3CDTF">2012-11-12T00:38:26Z</dcterms:modified>
</cp:coreProperties>
</file>